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 - Ariel University\Desktop\"/>
    </mc:Choice>
  </mc:AlternateContent>
  <xr:revisionPtr revIDLastSave="0" documentId="13_ncr:1_{1FE05968-3905-4005-B09C-FFAC506B99BA}" xr6:coauthVersionLast="47" xr6:coauthVersionMax="47" xr10:uidLastSave="{00000000-0000-0000-0000-000000000000}"/>
  <bookViews>
    <workbookView xWindow="-120" yWindow="-120" windowWidth="29040" windowHeight="15840" xr2:uid="{B542FAD7-A672-44A4-8FFB-CC452FA1430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" l="1"/>
  <c r="C57" i="1"/>
  <c r="C56" i="1"/>
  <c r="C8" i="1"/>
  <c r="C14" i="1"/>
  <c r="C18" i="1"/>
  <c r="C23" i="1"/>
  <c r="C39" i="1"/>
  <c r="C32" i="1"/>
  <c r="C58" i="1" s="1"/>
  <c r="C60" i="1" l="1"/>
  <c r="C61" i="1"/>
  <c r="C59" i="1"/>
  <c r="C53" i="1"/>
  <c r="D34" i="1" s="1"/>
  <c r="C55" i="1"/>
  <c r="D10" i="1" l="1"/>
  <c r="D52" i="1"/>
  <c r="D44" i="1"/>
  <c r="D36" i="1"/>
  <c r="D24" i="1"/>
  <c r="D16" i="1"/>
  <c r="D41" i="1"/>
  <c r="D48" i="1"/>
  <c r="D32" i="1"/>
  <c r="D47" i="1"/>
  <c r="D19" i="1"/>
  <c r="D51" i="1"/>
  <c r="D43" i="1"/>
  <c r="D35" i="1"/>
  <c r="D23" i="1"/>
  <c r="D15" i="1"/>
  <c r="D49" i="1"/>
  <c r="D33" i="1"/>
  <c r="D12" i="1"/>
  <c r="D57" i="1"/>
  <c r="D20" i="1"/>
  <c r="D59" i="1"/>
  <c r="D50" i="1"/>
  <c r="D42" i="1"/>
  <c r="D22" i="1"/>
  <c r="D58" i="1"/>
  <c r="D21" i="1"/>
  <c r="D40" i="1"/>
  <c r="D11" i="1"/>
  <c r="D56" i="1"/>
  <c r="D55" i="1"/>
  <c r="D46" i="1"/>
  <c r="D38" i="1"/>
  <c r="D26" i="1"/>
  <c r="D18" i="1"/>
  <c r="D9" i="1"/>
  <c r="D54" i="1"/>
  <c r="D45" i="1"/>
  <c r="D37" i="1"/>
  <c r="D25" i="1"/>
  <c r="D17" i="1"/>
  <c r="D8" i="1"/>
  <c r="D39" i="1"/>
  <c r="D27" i="1"/>
  <c r="D60" i="1"/>
  <c r="D14" i="1"/>
  <c r="D61" i="1"/>
</calcChain>
</file>

<file path=xl/sharedStrings.xml><?xml version="1.0" encoding="utf-8"?>
<sst xmlns="http://schemas.openxmlformats.org/spreadsheetml/2006/main" count="63" uniqueCount="52">
  <si>
    <t xml:space="preserve">פיזור בשקעות </t>
  </si>
  <si>
    <t>פירוט</t>
  </si>
  <si>
    <t>סכום</t>
  </si>
  <si>
    <t>אחוז מהתיק</t>
  </si>
  <si>
    <t>הערות</t>
  </si>
  <si>
    <t>בנקים, פיננסי וסחורות</t>
  </si>
  <si>
    <t>פקדונות וחסכונות</t>
  </si>
  <si>
    <t>ניתן להשוות להשקעה בחוב - כסף שניתן כהלוואה לבנק</t>
  </si>
  <si>
    <t>השקעות במטבעות מט"ח</t>
  </si>
  <si>
    <t>השקעה בסחורות כולל אומנות, זהב וכסף</t>
  </si>
  <si>
    <t>השקעה באנרגיה דלק, ירוקה וכדומה</t>
  </si>
  <si>
    <t>נחשב כמו השקעה בחו"ל. מדובר בנכסים בינלאומיים.  מחיר של חבית נפט נקבע על ידי יצרניות הנפט, לא בארץ והוא נקבע לפי מחיר הדולר.</t>
  </si>
  <si>
    <t xml:space="preserve">שוק ההון </t>
  </si>
  <si>
    <t>חשוב לזכור שבשוק ההון קיימות הרבה חברות נדל"ן וחברות מסוגים שונים וקיימת חשיפה בהתאם למניה ולא רק בהתאם לסיכון השוק</t>
  </si>
  <si>
    <t>השקעה כללית</t>
  </si>
  <si>
    <t>נזילות לפי 65% כי בעת פדיון יש לשלם מס של 65%</t>
  </si>
  <si>
    <t>פנסיה</t>
  </si>
  <si>
    <t>קרן השתלמות וקופות גמל</t>
  </si>
  <si>
    <t>חסכון של המדינה לילדים</t>
  </si>
  <si>
    <t>השקעה בארץ</t>
  </si>
  <si>
    <t>תיק מניות פרטי כולל מדדים</t>
  </si>
  <si>
    <t>השקעות חוב - אג"ח</t>
  </si>
  <si>
    <t>השקעות חוב - אג"ח צמוד מדד</t>
  </si>
  <si>
    <t>השקעות בנגזרים ואופציות</t>
  </si>
  <si>
    <t>השקעה בחו"ל</t>
  </si>
  <si>
    <t xml:space="preserve">  לשיחת ייעוץ עם המומחים שלנו התקשרו  072-391-0203</t>
  </si>
  <si>
    <t>השקעות אלטרנטביות</t>
  </si>
  <si>
    <t>נדלן בארץ</t>
  </si>
  <si>
    <t>דירת מגורים</t>
  </si>
  <si>
    <t>דירה להשקעה</t>
  </si>
  <si>
    <t>נכס מסחרי בארץ</t>
  </si>
  <si>
    <t>נכס תעשייתי</t>
  </si>
  <si>
    <t xml:space="preserve">השקעות בקרנות חוב של נדל"ן </t>
  </si>
  <si>
    <t>השקעות בקרנות הון של נדל"ן</t>
  </si>
  <si>
    <t>נדלן בחו"ל</t>
  </si>
  <si>
    <t>נדל"ן דיגטלי</t>
  </si>
  <si>
    <t>מטבעות דיגיטלים</t>
  </si>
  <si>
    <t>הלוואות חברתיות</t>
  </si>
  <si>
    <t>הלוואות לחברים ומשפחה</t>
  </si>
  <si>
    <t>גיוס המונים מנייתי</t>
  </si>
  <si>
    <t>גיוס המונים חוב</t>
  </si>
  <si>
    <t>השקעות מניות של עסק לא סחיר כולל השקעות בקרנות VC וכדומה</t>
  </si>
  <si>
    <t>סה"כ</t>
  </si>
  <si>
    <t>אקוויטי</t>
  </si>
  <si>
    <t>נדל"ן</t>
  </si>
  <si>
    <t>חוב</t>
  </si>
  <si>
    <t>נכסים וסחרות (לא כולל נדל"ן)</t>
  </si>
  <si>
    <t>נכסים בארץ</t>
  </si>
  <si>
    <t>נכסים בחו"ל</t>
  </si>
  <si>
    <t>השקעות נזילות</t>
  </si>
  <si>
    <t>השקעות מוגנות מאינפלציה</t>
  </si>
  <si>
    <t>ללא חישוב של פנסיה ושוק ההון ומכיוון ששם כבר מנהלים את הפיצול הנ"ל של אקוויטי וחוב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</si>
</sst>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1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20"/>
      <color rgb="FF3F3F3F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b/>
      <sz val="22"/>
      <color rgb="FF3F3F3F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6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8" fillId="6" borderId="0" applyNumberFormat="0" applyBorder="0" applyAlignment="0" applyProtection="0"/>
    <xf numFmtId="0" fontId="9" fillId="2" borderId="24" applyNumberFormat="0" applyAlignment="0" applyProtection="0"/>
  </cellStyleXfs>
  <cellXfs count="53">
    <xf numFmtId="0" fontId="0" fillId="0" borderId="0" xfId="0"/>
    <xf numFmtId="0" fontId="1" fillId="4" borderId="9" xfId="3" applyBorder="1" applyAlignment="1" applyProtection="1">
      <alignment vertical="top" wrapText="1"/>
    </xf>
    <xf numFmtId="0" fontId="1" fillId="4" borderId="0" xfId="3" applyBorder="1" applyAlignment="1" applyProtection="1">
      <alignment vertical="top"/>
    </xf>
    <xf numFmtId="0" fontId="1" fillId="4" borderId="10" xfId="3" applyBorder="1" applyAlignment="1" applyProtection="1">
      <alignment vertical="top" wrapText="1"/>
    </xf>
    <xf numFmtId="0" fontId="4" fillId="3" borderId="2" xfId="2" applyFont="1" applyBorder="1" applyAlignment="1" applyProtection="1">
      <alignment horizontal="center" vertical="top" wrapText="1"/>
    </xf>
    <xf numFmtId="0" fontId="2" fillId="2" borderId="5" xfId="1" applyBorder="1" applyAlignment="1" applyProtection="1">
      <alignment vertical="top"/>
    </xf>
    <xf numFmtId="0" fontId="5" fillId="3" borderId="4" xfId="2" applyFont="1" applyBorder="1" applyAlignment="1" applyProtection="1">
      <alignment horizontal="center" vertical="top" wrapText="1"/>
    </xf>
    <xf numFmtId="0" fontId="9" fillId="2" borderId="5" xfId="5" applyBorder="1" applyAlignment="1" applyProtection="1">
      <alignment horizontal="center" vertical="top" wrapText="1"/>
    </xf>
    <xf numFmtId="164" fontId="1" fillId="4" borderId="5" xfId="3" applyNumberFormat="1" applyBorder="1" applyAlignment="1" applyProtection="1">
      <alignment vertical="top"/>
    </xf>
    <xf numFmtId="9" fontId="1" fillId="4" borderId="0" xfId="3" applyNumberFormat="1" applyBorder="1" applyAlignment="1" applyProtection="1">
      <alignment vertical="top"/>
    </xf>
    <xf numFmtId="0" fontId="2" fillId="2" borderId="5" xfId="1" applyBorder="1" applyAlignment="1" applyProtection="1">
      <alignment vertical="top" wrapText="1"/>
    </xf>
    <xf numFmtId="0" fontId="2" fillId="2" borderId="11" xfId="1" applyBorder="1" applyAlignment="1" applyProtection="1">
      <alignment horizontal="center" vertical="top" wrapText="1"/>
    </xf>
    <xf numFmtId="0" fontId="4" fillId="3" borderId="5" xfId="2" applyFont="1" applyBorder="1" applyAlignment="1" applyProtection="1">
      <alignment horizontal="center" vertical="top" wrapText="1"/>
    </xf>
    <xf numFmtId="164" fontId="1" fillId="4" borderId="0" xfId="3" applyNumberFormat="1" applyBorder="1" applyAlignment="1" applyProtection="1">
      <alignment vertical="top"/>
    </xf>
    <xf numFmtId="0" fontId="2" fillId="2" borderId="7" xfId="1" applyBorder="1" applyAlignment="1" applyProtection="1">
      <alignment vertical="top" wrapText="1"/>
    </xf>
    <xf numFmtId="0" fontId="4" fillId="3" borderId="6" xfId="2" applyFont="1" applyBorder="1" applyAlignment="1" applyProtection="1">
      <alignment horizontal="center" vertical="top" wrapText="1"/>
    </xf>
    <xf numFmtId="0" fontId="2" fillId="2" borderId="33" xfId="1" applyBorder="1" applyAlignment="1" applyProtection="1">
      <alignment vertical="top" wrapText="1"/>
    </xf>
    <xf numFmtId="164" fontId="2" fillId="2" borderId="30" xfId="1" applyNumberFormat="1" applyBorder="1" applyAlignment="1" applyProtection="1">
      <alignment vertical="top"/>
    </xf>
    <xf numFmtId="0" fontId="2" fillId="2" borderId="28" xfId="1" applyBorder="1" applyAlignment="1" applyProtection="1">
      <alignment vertical="top" wrapText="1"/>
    </xf>
    <xf numFmtId="164" fontId="2" fillId="2" borderId="27" xfId="1" applyNumberFormat="1" applyBorder="1" applyAlignment="1" applyProtection="1">
      <alignment vertical="top"/>
    </xf>
    <xf numFmtId="0" fontId="2" fillId="2" borderId="31" xfId="1" applyBorder="1" applyAlignment="1" applyProtection="1">
      <alignment vertical="top" wrapText="1"/>
    </xf>
    <xf numFmtId="164" fontId="2" fillId="2" borderId="34" xfId="1" applyNumberFormat="1" applyBorder="1" applyAlignment="1" applyProtection="1">
      <alignment vertical="top"/>
    </xf>
    <xf numFmtId="0" fontId="2" fillId="2" borderId="29" xfId="1" applyBorder="1" applyAlignment="1" applyProtection="1">
      <alignment vertical="top" wrapText="1"/>
    </xf>
    <xf numFmtId="164" fontId="2" fillId="2" borderId="32" xfId="1" applyNumberFormat="1" applyBorder="1" applyAlignment="1" applyProtection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8" fillId="6" borderId="7" xfId="4" applyNumberFormat="1" applyBorder="1" applyAlignment="1" applyProtection="1">
      <alignment vertical="top"/>
      <protection locked="0"/>
    </xf>
    <xf numFmtId="164" fontId="8" fillId="6" borderId="26" xfId="4" applyNumberFormat="1" applyBorder="1" applyAlignment="1" applyProtection="1">
      <alignment vertical="top"/>
      <protection locked="0"/>
    </xf>
    <xf numFmtId="164" fontId="8" fillId="6" borderId="6" xfId="4" applyNumberFormat="1" applyBorder="1" applyAlignment="1" applyProtection="1">
      <alignment vertical="top"/>
      <protection locked="0"/>
    </xf>
    <xf numFmtId="164" fontId="8" fillId="6" borderId="5" xfId="4" applyNumberFormat="1" applyBorder="1" applyAlignment="1" applyProtection="1">
      <alignment vertical="top"/>
      <protection locked="0"/>
    </xf>
    <xf numFmtId="0" fontId="6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10" fillId="2" borderId="12" xfId="1" applyFont="1" applyBorder="1" applyAlignment="1" applyProtection="1">
      <alignment horizontal="center" vertical="center" wrapText="1"/>
    </xf>
    <xf numFmtId="0" fontId="7" fillId="2" borderId="13" xfId="1" applyFont="1" applyBorder="1" applyAlignment="1" applyProtection="1">
      <alignment horizontal="center" vertical="center" wrapText="1"/>
    </xf>
    <xf numFmtId="0" fontId="7" fillId="2" borderId="14" xfId="1" applyFont="1" applyBorder="1" applyAlignment="1" applyProtection="1">
      <alignment horizontal="center" vertical="center" wrapText="1"/>
    </xf>
    <xf numFmtId="0" fontId="7" fillId="2" borderId="15" xfId="1" applyFont="1" applyBorder="1" applyAlignment="1" applyProtection="1">
      <alignment horizontal="center" vertical="center" wrapText="1"/>
    </xf>
    <xf numFmtId="0" fontId="7" fillId="2" borderId="1" xfId="1" applyFont="1" applyAlignment="1" applyProtection="1">
      <alignment horizontal="center" vertical="center" wrapText="1"/>
    </xf>
    <xf numFmtId="0" fontId="7" fillId="2" borderId="11" xfId="1" applyFont="1" applyBorder="1" applyAlignment="1" applyProtection="1">
      <alignment horizontal="center" vertical="center" wrapText="1"/>
    </xf>
    <xf numFmtId="0" fontId="7" fillId="2" borderId="16" xfId="1" applyFont="1" applyBorder="1" applyAlignment="1" applyProtection="1">
      <alignment horizontal="center" vertical="center" wrapText="1"/>
    </xf>
    <xf numFmtId="0" fontId="7" fillId="2" borderId="17" xfId="1" applyFont="1" applyBorder="1" applyAlignment="1" applyProtection="1">
      <alignment horizontal="center" vertical="center" wrapText="1"/>
    </xf>
    <xf numFmtId="0" fontId="7" fillId="2" borderId="18" xfId="1" applyFont="1" applyBorder="1" applyAlignment="1" applyProtection="1">
      <alignment horizontal="center" vertical="center" wrapText="1"/>
    </xf>
    <xf numFmtId="0" fontId="0" fillId="0" borderId="19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10" fillId="2" borderId="25" xfId="1" applyFont="1" applyBorder="1" applyAlignment="1" applyProtection="1">
      <alignment horizontal="center" vertical="center" wrapText="1"/>
    </xf>
    <xf numFmtId="0" fontId="7" fillId="2" borderId="25" xfId="1" applyFont="1" applyBorder="1" applyAlignment="1" applyProtection="1">
      <alignment horizontal="center" vertical="center" wrapText="1"/>
    </xf>
  </cellXfs>
  <cellStyles count="6">
    <cellStyle name="20% - Accent5" xfId="3" builtinId="46"/>
    <cellStyle name="40% - Accent4" xfId="2" builtinId="43"/>
    <cellStyle name="Calculation" xfId="5" builtinId="22"/>
    <cellStyle name="Good" xfId="4" builtinId="26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683172</xdr:colOff>
      <xdr:row>0</xdr:row>
      <xdr:rowOff>0</xdr:rowOff>
    </xdr:from>
    <xdr:to>
      <xdr:col>5</xdr:col>
      <xdr:colOff>13137</xdr:colOff>
      <xdr:row>3</xdr:row>
      <xdr:rowOff>180975</xdr:rowOff>
    </xdr:to>
    <xdr:pic>
      <xdr:nvPicPr>
        <xdr:cNvPr id="7" name="תמונה 6">
          <a:extLst>
            <a:ext uri="{FF2B5EF4-FFF2-40B4-BE49-F238E27FC236}">
              <a16:creationId xmlns:a16="http://schemas.microsoft.com/office/drawing/2014/main" id="{4E7FBDA0-113F-4CF4-B1F5-EBA9A5F40E4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" t="-804" r="4143" b="53153"/>
        <a:stretch/>
      </xdr:blipFill>
      <xdr:spPr>
        <a:xfrm>
          <a:off x="11232705063" y="0"/>
          <a:ext cx="681661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2AFD2-AFAB-4182-BFB6-748A1116502C}">
  <dimension ref="B1:AJ75"/>
  <sheetViews>
    <sheetView rightToLeft="1" tabSelected="1" topLeftCell="A10" zoomScaleNormal="100" workbookViewId="0">
      <selection activeCell="C25" sqref="C25"/>
    </sheetView>
  </sheetViews>
  <sheetFormatPr defaultRowHeight="14.25"/>
  <cols>
    <col min="2" max="2" width="27.75" style="24" bestFit="1" customWidth="1"/>
    <col min="3" max="3" width="11.75" style="25" bestFit="1" customWidth="1"/>
    <col min="4" max="4" width="9.625" style="25" bestFit="1" customWidth="1"/>
    <col min="5" max="5" width="40.125" style="24" customWidth="1"/>
  </cols>
  <sheetData>
    <row r="1" spans="2:5">
      <c r="B1" s="42"/>
      <c r="C1" s="43"/>
      <c r="D1" s="43"/>
      <c r="E1" s="44"/>
    </row>
    <row r="2" spans="2:5">
      <c r="B2" s="45"/>
      <c r="C2" s="46"/>
      <c r="D2" s="46"/>
      <c r="E2" s="47"/>
    </row>
    <row r="3" spans="2:5">
      <c r="B3" s="45"/>
      <c r="C3" s="46"/>
      <c r="D3" s="46"/>
      <c r="E3" s="47"/>
    </row>
    <row r="4" spans="2:5" ht="15" thickBot="1">
      <c r="B4" s="48"/>
      <c r="C4" s="49"/>
      <c r="D4" s="49"/>
      <c r="E4" s="50"/>
    </row>
    <row r="5" spans="2:5" ht="21" thickBot="1">
      <c r="B5" s="30" t="s">
        <v>0</v>
      </c>
      <c r="C5" s="31"/>
      <c r="D5" s="31"/>
      <c r="E5" s="32"/>
    </row>
    <row r="6" spans="2:5" ht="15" thickBot="1">
      <c r="B6" s="1"/>
      <c r="C6" s="2"/>
      <c r="D6" s="2"/>
      <c r="E6" s="3"/>
    </row>
    <row r="7" spans="2:5" ht="16.5" thickBot="1">
      <c r="B7" s="4" t="s">
        <v>1</v>
      </c>
      <c r="C7" s="5" t="s">
        <v>2</v>
      </c>
      <c r="D7" s="5" t="s">
        <v>3</v>
      </c>
      <c r="E7" s="6" t="s">
        <v>4</v>
      </c>
    </row>
    <row r="8" spans="2:5" ht="15">
      <c r="B8" s="7" t="s">
        <v>5</v>
      </c>
      <c r="C8" s="8">
        <f>SUM(C9:C12)</f>
        <v>50000</v>
      </c>
      <c r="D8" s="9">
        <f>C8/$C$53</f>
        <v>0.66666666666666663</v>
      </c>
      <c r="E8" s="3"/>
    </row>
    <row r="9" spans="2:5" ht="13.5" customHeight="1" thickBot="1">
      <c r="B9" s="10" t="s">
        <v>6</v>
      </c>
      <c r="C9" s="26">
        <v>50000</v>
      </c>
      <c r="D9" s="9">
        <f>C9/$C$53</f>
        <v>0.66666666666666663</v>
      </c>
      <c r="E9" s="11" t="s">
        <v>7</v>
      </c>
    </row>
    <row r="10" spans="2:5" ht="15.75" thickBot="1">
      <c r="B10" s="10" t="s">
        <v>8</v>
      </c>
      <c r="C10" s="27"/>
      <c r="D10" s="9">
        <f>C10/$C$53</f>
        <v>0</v>
      </c>
      <c r="E10" s="3"/>
    </row>
    <row r="11" spans="2:5" ht="30.75" thickBot="1">
      <c r="B11" s="10" t="s">
        <v>9</v>
      </c>
      <c r="C11" s="27"/>
      <c r="D11" s="9">
        <f>C11/$C$53</f>
        <v>0</v>
      </c>
      <c r="E11" s="3"/>
    </row>
    <row r="12" spans="2:5" ht="37.5" customHeight="1" thickBot="1">
      <c r="B12" s="10" t="s">
        <v>10</v>
      </c>
      <c r="C12" s="28"/>
      <c r="D12" s="9">
        <f>C12/$C$53</f>
        <v>0</v>
      </c>
      <c r="E12" s="11" t="s">
        <v>11</v>
      </c>
    </row>
    <row r="13" spans="2:5" ht="39" customHeight="1" thickBot="1">
      <c r="B13" s="12" t="s">
        <v>12</v>
      </c>
      <c r="C13" s="13"/>
      <c r="D13" s="9"/>
      <c r="E13" s="11" t="s">
        <v>13</v>
      </c>
    </row>
    <row r="14" spans="2:5" ht="17.25" customHeight="1">
      <c r="B14" s="7" t="s">
        <v>14</v>
      </c>
      <c r="C14" s="8">
        <f>SUM(C15:C17)</f>
        <v>25000</v>
      </c>
      <c r="D14" s="9">
        <f t="shared" ref="D14:D27" si="0">C14/$C$53</f>
        <v>0.33333333333333331</v>
      </c>
      <c r="E14" s="11" t="s">
        <v>15</v>
      </c>
    </row>
    <row r="15" spans="2:5" ht="15.75" thickBot="1">
      <c r="B15" s="10" t="s">
        <v>16</v>
      </c>
      <c r="C15" s="26">
        <v>10000</v>
      </c>
      <c r="D15" s="9">
        <f t="shared" si="0"/>
        <v>0.13333333333333333</v>
      </c>
      <c r="E15" s="3"/>
    </row>
    <row r="16" spans="2:5" ht="15.75" thickBot="1">
      <c r="B16" s="10" t="s">
        <v>17</v>
      </c>
      <c r="C16" s="27">
        <v>15000</v>
      </c>
      <c r="D16" s="9">
        <f t="shared" si="0"/>
        <v>0.2</v>
      </c>
      <c r="E16" s="3"/>
    </row>
    <row r="17" spans="2:5" ht="15">
      <c r="B17" s="10" t="s">
        <v>18</v>
      </c>
      <c r="C17" s="28"/>
      <c r="D17" s="9">
        <f t="shared" si="0"/>
        <v>0</v>
      </c>
      <c r="E17" s="3"/>
    </row>
    <row r="18" spans="2:5" ht="15">
      <c r="B18" s="7" t="s">
        <v>19</v>
      </c>
      <c r="C18" s="8">
        <f>SUM(C19:C22)</f>
        <v>0</v>
      </c>
      <c r="D18" s="9">
        <f t="shared" si="0"/>
        <v>0</v>
      </c>
      <c r="E18" s="3"/>
    </row>
    <row r="19" spans="2:5" ht="15.75" thickBot="1">
      <c r="B19" s="10" t="s">
        <v>20</v>
      </c>
      <c r="C19" s="26"/>
      <c r="D19" s="9">
        <f t="shared" si="0"/>
        <v>0</v>
      </c>
      <c r="E19" s="3"/>
    </row>
    <row r="20" spans="2:5" ht="15.75" thickBot="1">
      <c r="B20" s="10" t="s">
        <v>21</v>
      </c>
      <c r="C20" s="27"/>
      <c r="D20" s="9">
        <f t="shared" si="0"/>
        <v>0</v>
      </c>
      <c r="E20" s="3"/>
    </row>
    <row r="21" spans="2:5" ht="15.75" thickBot="1">
      <c r="B21" s="10" t="s">
        <v>22</v>
      </c>
      <c r="C21" s="27"/>
      <c r="D21" s="9">
        <f t="shared" si="0"/>
        <v>0</v>
      </c>
      <c r="E21" s="3"/>
    </row>
    <row r="22" spans="2:5" ht="15.75" thickBot="1">
      <c r="B22" s="10" t="s">
        <v>23</v>
      </c>
      <c r="C22" s="28"/>
      <c r="D22" s="9">
        <f t="shared" si="0"/>
        <v>0</v>
      </c>
      <c r="E22" s="3"/>
    </row>
    <row r="23" spans="2:5" ht="15">
      <c r="B23" s="7" t="s">
        <v>24</v>
      </c>
      <c r="C23" s="8">
        <f>SUM(C24:C27)</f>
        <v>0</v>
      </c>
      <c r="D23" s="9">
        <f t="shared" si="0"/>
        <v>0</v>
      </c>
      <c r="E23" s="3"/>
    </row>
    <row r="24" spans="2:5" ht="15.75" thickBot="1">
      <c r="B24" s="10" t="s">
        <v>20</v>
      </c>
      <c r="C24" s="26"/>
      <c r="D24" s="9">
        <f t="shared" si="0"/>
        <v>0</v>
      </c>
      <c r="E24" s="3"/>
    </row>
    <row r="25" spans="2:5" ht="15.75" thickBot="1">
      <c r="B25" s="10" t="s">
        <v>21</v>
      </c>
      <c r="C25" s="27"/>
      <c r="D25" s="9">
        <f t="shared" si="0"/>
        <v>0</v>
      </c>
      <c r="E25" s="3"/>
    </row>
    <row r="26" spans="2:5" ht="15.75" thickBot="1">
      <c r="B26" s="10" t="s">
        <v>22</v>
      </c>
      <c r="C26" s="27"/>
      <c r="D26" s="9">
        <f t="shared" si="0"/>
        <v>0</v>
      </c>
      <c r="E26" s="3"/>
    </row>
    <row r="27" spans="2:5" ht="15.75" thickBot="1">
      <c r="B27" s="14" t="s">
        <v>23</v>
      </c>
      <c r="C27" s="28"/>
      <c r="D27" s="9">
        <f t="shared" si="0"/>
        <v>0</v>
      </c>
      <c r="E27" s="3"/>
    </row>
    <row r="28" spans="2:5" ht="15" customHeight="1">
      <c r="B28" s="33" t="s">
        <v>25</v>
      </c>
      <c r="C28" s="34"/>
      <c r="D28" s="34"/>
      <c r="E28" s="35"/>
    </row>
    <row r="29" spans="2:5" ht="15" customHeight="1">
      <c r="B29" s="36"/>
      <c r="C29" s="37"/>
      <c r="D29" s="37"/>
      <c r="E29" s="38"/>
    </row>
    <row r="30" spans="2:5" ht="15" thickBot="1">
      <c r="B30" s="39"/>
      <c r="C30" s="40"/>
      <c r="D30" s="40"/>
      <c r="E30" s="41"/>
    </row>
    <row r="31" spans="2:5" ht="15.75">
      <c r="B31" s="15" t="s">
        <v>26</v>
      </c>
      <c r="C31" s="13"/>
      <c r="D31" s="9"/>
      <c r="E31" s="3"/>
    </row>
    <row r="32" spans="2:5" ht="15">
      <c r="B32" s="7" t="s">
        <v>27</v>
      </c>
      <c r="C32" s="8">
        <f>SUM(C33:C36)</f>
        <v>0</v>
      </c>
      <c r="D32" s="9">
        <f t="shared" ref="D32:D52" si="1">C32/$C$53</f>
        <v>0</v>
      </c>
      <c r="E32" s="3"/>
    </row>
    <row r="33" spans="2:5" ht="15">
      <c r="B33" s="10" t="s">
        <v>28</v>
      </c>
      <c r="C33" s="26"/>
      <c r="D33" s="9">
        <f t="shared" si="1"/>
        <v>0</v>
      </c>
      <c r="E33" s="3"/>
    </row>
    <row r="34" spans="2:5" ht="15">
      <c r="B34" s="10" t="s">
        <v>29</v>
      </c>
      <c r="C34" s="27"/>
      <c r="D34" s="9">
        <f>C34/$C$53</f>
        <v>0</v>
      </c>
      <c r="E34" s="3"/>
    </row>
    <row r="35" spans="2:5" ht="15">
      <c r="B35" s="10" t="s">
        <v>30</v>
      </c>
      <c r="C35" s="27"/>
      <c r="D35" s="9">
        <f t="shared" si="1"/>
        <v>0</v>
      </c>
      <c r="E35" s="3"/>
    </row>
    <row r="36" spans="2:5" ht="15">
      <c r="B36" s="10" t="s">
        <v>31</v>
      </c>
      <c r="C36" s="27"/>
      <c r="D36" s="9">
        <f t="shared" si="1"/>
        <v>0</v>
      </c>
      <c r="E36" s="3"/>
    </row>
    <row r="37" spans="2:5" ht="15">
      <c r="B37" s="10" t="s">
        <v>32</v>
      </c>
      <c r="C37" s="27">
        <v>5675</v>
      </c>
      <c r="D37" s="9">
        <f t="shared" si="1"/>
        <v>7.566666666666666E-2</v>
      </c>
      <c r="E37" s="3"/>
    </row>
    <row r="38" spans="2:5" ht="15">
      <c r="B38" s="10" t="s">
        <v>33</v>
      </c>
      <c r="C38" s="28"/>
      <c r="D38" s="9">
        <f t="shared" si="1"/>
        <v>0</v>
      </c>
      <c r="E38" s="3"/>
    </row>
    <row r="39" spans="2:5" ht="15">
      <c r="B39" s="7" t="s">
        <v>34</v>
      </c>
      <c r="C39" s="8">
        <f>SUM(C40:C43)</f>
        <v>0</v>
      </c>
      <c r="D39" s="9">
        <f t="shared" si="1"/>
        <v>0</v>
      </c>
      <c r="E39" s="3"/>
    </row>
    <row r="40" spans="2:5" ht="15">
      <c r="B40" s="10" t="s">
        <v>28</v>
      </c>
      <c r="C40" s="26"/>
      <c r="D40" s="9">
        <f t="shared" si="1"/>
        <v>0</v>
      </c>
      <c r="E40" s="3"/>
    </row>
    <row r="41" spans="2:5" ht="15">
      <c r="B41" s="10" t="s">
        <v>29</v>
      </c>
      <c r="C41" s="27"/>
      <c r="D41" s="9">
        <f t="shared" si="1"/>
        <v>0</v>
      </c>
      <c r="E41" s="3"/>
    </row>
    <row r="42" spans="2:5" ht="15">
      <c r="B42" s="10" t="s">
        <v>30</v>
      </c>
      <c r="C42" s="27"/>
      <c r="D42" s="9">
        <f t="shared" si="1"/>
        <v>0</v>
      </c>
      <c r="E42" s="3"/>
    </row>
    <row r="43" spans="2:5" ht="15">
      <c r="B43" s="10" t="s">
        <v>31</v>
      </c>
      <c r="C43" s="27"/>
      <c r="D43" s="9">
        <f t="shared" si="1"/>
        <v>0</v>
      </c>
      <c r="E43" s="3"/>
    </row>
    <row r="44" spans="2:5" ht="15">
      <c r="B44" s="10" t="s">
        <v>32</v>
      </c>
      <c r="C44" s="29"/>
      <c r="D44" s="9">
        <f t="shared" si="1"/>
        <v>0</v>
      </c>
      <c r="E44" s="3"/>
    </row>
    <row r="45" spans="2:5" ht="15">
      <c r="B45" s="10" t="s">
        <v>33</v>
      </c>
      <c r="C45" s="29"/>
      <c r="D45" s="9">
        <f t="shared" si="1"/>
        <v>0</v>
      </c>
      <c r="E45" s="3"/>
    </row>
    <row r="46" spans="2:5" ht="15">
      <c r="B46" s="10" t="s">
        <v>35</v>
      </c>
      <c r="C46" s="29"/>
      <c r="D46" s="9">
        <f t="shared" si="1"/>
        <v>0</v>
      </c>
      <c r="E46" s="3"/>
    </row>
    <row r="47" spans="2:5" ht="15">
      <c r="B47" s="10" t="s">
        <v>36</v>
      </c>
      <c r="C47" s="29"/>
      <c r="D47" s="9">
        <f t="shared" si="1"/>
        <v>0</v>
      </c>
      <c r="E47" s="3"/>
    </row>
    <row r="48" spans="2:5" ht="15">
      <c r="B48" s="10" t="s">
        <v>37</v>
      </c>
      <c r="C48" s="29"/>
      <c r="D48" s="9">
        <f t="shared" si="1"/>
        <v>0</v>
      </c>
      <c r="E48" s="3"/>
    </row>
    <row r="49" spans="2:5" ht="15">
      <c r="B49" s="10" t="s">
        <v>38</v>
      </c>
      <c r="C49" s="29"/>
      <c r="D49" s="9">
        <f t="shared" si="1"/>
        <v>0</v>
      </c>
      <c r="E49" s="3"/>
    </row>
    <row r="50" spans="2:5" ht="15">
      <c r="B50" s="10" t="s">
        <v>39</v>
      </c>
      <c r="C50" s="29"/>
      <c r="D50" s="9">
        <f t="shared" si="1"/>
        <v>0</v>
      </c>
      <c r="E50" s="3"/>
    </row>
    <row r="51" spans="2:5" ht="15">
      <c r="B51" s="10" t="s">
        <v>40</v>
      </c>
      <c r="C51" s="29"/>
      <c r="D51" s="9">
        <f t="shared" si="1"/>
        <v>0</v>
      </c>
      <c r="E51" s="3"/>
    </row>
    <row r="52" spans="2:5" ht="30">
      <c r="B52" s="14" t="s">
        <v>41</v>
      </c>
      <c r="C52" s="26"/>
      <c r="D52" s="9">
        <f t="shared" si="1"/>
        <v>0</v>
      </c>
      <c r="E52" s="3"/>
    </row>
    <row r="53" spans="2:5" ht="15">
      <c r="B53" s="16" t="s">
        <v>42</v>
      </c>
      <c r="C53" s="17">
        <f>C8+C14+C18+C23+C32+C39+C46+C47+C48+C49+C50+C51+C52</f>
        <v>75000</v>
      </c>
      <c r="D53" s="9"/>
      <c r="E53" s="3"/>
    </row>
    <row r="54" spans="2:5" ht="15">
      <c r="B54" s="18" t="s">
        <v>43</v>
      </c>
      <c r="C54" s="19">
        <f>C52+C50+C27+C24+C22+C19</f>
        <v>0</v>
      </c>
      <c r="D54" s="9">
        <f t="shared" ref="D54:D61" si="2">C54/$C$53</f>
        <v>0</v>
      </c>
      <c r="E54" s="3"/>
    </row>
    <row r="55" spans="2:5" ht="15">
      <c r="B55" s="20" t="s">
        <v>44</v>
      </c>
      <c r="C55" s="21">
        <f>C39+C32</f>
        <v>0</v>
      </c>
      <c r="D55" s="9">
        <f t="shared" si="2"/>
        <v>0</v>
      </c>
      <c r="E55" s="3"/>
    </row>
    <row r="56" spans="2:5" ht="15">
      <c r="B56" s="22" t="s">
        <v>45</v>
      </c>
      <c r="C56" s="21">
        <f>C51+C49+C48+C44+C37++C26+C25+C21+C20+C9</f>
        <v>55675</v>
      </c>
      <c r="D56" s="9">
        <f t="shared" si="2"/>
        <v>0.74233333333333329</v>
      </c>
      <c r="E56" s="3"/>
    </row>
    <row r="57" spans="2:5" ht="15">
      <c r="B57" s="22" t="s">
        <v>46</v>
      </c>
      <c r="C57" s="21">
        <f>C11+C47+C12</f>
        <v>0</v>
      </c>
      <c r="D57" s="9">
        <f t="shared" si="2"/>
        <v>0</v>
      </c>
      <c r="E57" s="3"/>
    </row>
    <row r="58" spans="2:5" ht="15">
      <c r="B58" s="22" t="s">
        <v>47</v>
      </c>
      <c r="C58" s="21">
        <f>C52+C51+C50+C49+C48+C32+C18+C9</f>
        <v>50000</v>
      </c>
      <c r="D58" s="9">
        <f t="shared" si="2"/>
        <v>0.66666666666666663</v>
      </c>
      <c r="E58" s="3"/>
    </row>
    <row r="59" spans="2:5" ht="15">
      <c r="B59" s="22" t="s">
        <v>48</v>
      </c>
      <c r="C59" s="21">
        <f>C47+C39+C23++C10+C11+C12</f>
        <v>0</v>
      </c>
      <c r="D59" s="9">
        <f t="shared" si="2"/>
        <v>0</v>
      </c>
      <c r="E59" s="3"/>
    </row>
    <row r="60" spans="2:5" ht="15">
      <c r="B60" s="16" t="s">
        <v>49</v>
      </c>
      <c r="C60" s="23">
        <f>C47+C23+C18+C14*0.65+C8</f>
        <v>66250</v>
      </c>
      <c r="D60" s="9">
        <f t="shared" si="2"/>
        <v>0.8833333333333333</v>
      </c>
      <c r="E60" s="3"/>
    </row>
    <row r="61" spans="2:5" ht="15">
      <c r="B61" s="18" t="s">
        <v>50</v>
      </c>
      <c r="C61" s="19">
        <f>C52+C50+C47+C46+C39+C32+C14+C12+C11</f>
        <v>25000</v>
      </c>
      <c r="D61" s="9">
        <f t="shared" si="2"/>
        <v>0.33333333333333331</v>
      </c>
      <c r="E61" s="3"/>
    </row>
    <row r="62" spans="2:5" ht="14.25" customHeight="1">
      <c r="B62" s="51" t="s">
        <v>25</v>
      </c>
      <c r="C62" s="52"/>
      <c r="D62" s="37"/>
      <c r="E62" s="37"/>
    </row>
    <row r="63" spans="2:5" ht="14.25" customHeight="1">
      <c r="B63" s="37"/>
      <c r="C63" s="37"/>
      <c r="D63" s="37"/>
      <c r="E63" s="37"/>
    </row>
    <row r="64" spans="2:5" ht="14.25" customHeight="1">
      <c r="B64" s="37"/>
      <c r="C64" s="37"/>
      <c r="D64" s="37"/>
      <c r="E64" s="37"/>
    </row>
    <row r="75" spans="36:36">
      <c r="AJ75" t="s">
        <v>51</v>
      </c>
    </row>
  </sheetData>
  <sheetProtection sheet="1" objects="1" scenarios="1" selectLockedCells="1"/>
  <mergeCells count="4">
    <mergeCell ref="B5:E5"/>
    <mergeCell ref="B28:E30"/>
    <mergeCell ref="B1:E4"/>
    <mergeCell ref="B62:E64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yaniv shoval</dc:creator>
  <cp:keywords/>
  <dc:description/>
  <cp:lastModifiedBy>Guest User</cp:lastModifiedBy>
  <cp:revision/>
  <dcterms:created xsi:type="dcterms:W3CDTF">2021-11-29T19:04:44Z</dcterms:created>
  <dcterms:modified xsi:type="dcterms:W3CDTF">2021-12-23T11:34:29Z</dcterms:modified>
  <cp:category/>
  <cp:contentStatus/>
</cp:coreProperties>
</file>