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zamootcoil-my.sharepoint.com/personal/yaniv_yazamoot_co_il/Documents/שיווק/חומר לאתר החדש/אקסלים להעלות לאתר/מתקדם מעודכן/"/>
    </mc:Choice>
  </mc:AlternateContent>
  <xr:revisionPtr revIDLastSave="237" documentId="8_{7E93B1D6-CE2B-4A78-AD68-CF065B706168}" xr6:coauthVersionLast="47" xr6:coauthVersionMax="47" xr10:uidLastSave="{526F856B-FB6F-4108-A20D-F7E5CD3FFF7A}"/>
  <bookViews>
    <workbookView xWindow="-120" yWindow="-120" windowWidth="29040" windowHeight="15840" xr2:uid="{AF27E415-1792-48D8-A7BD-7680EDA7E98D}"/>
  </bookViews>
  <sheets>
    <sheet name="Sheet1" sheetId="1" r:id="rId1"/>
  </sheets>
  <definedNames>
    <definedName name="די">Sheet1!$A$1:$D$70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9" i="1"/>
  <c r="C18" i="1" l="1"/>
  <c r="B18" i="1" s="1"/>
  <c r="C16" i="1"/>
  <c r="B16" i="1" s="1"/>
  <c r="C33" i="1"/>
  <c r="B33" i="1" s="1"/>
  <c r="C35" i="1"/>
  <c r="B35" i="1" s="1"/>
  <c r="B36" i="1"/>
  <c r="B69" i="1"/>
  <c r="B70" i="1"/>
  <c r="B20" i="1"/>
  <c r="B48" i="1"/>
  <c r="B56" i="1"/>
  <c r="B46" i="1"/>
  <c r="B54" i="1" s="1"/>
  <c r="B26" i="1"/>
  <c r="B17" i="1"/>
  <c r="B53" i="1" l="1"/>
  <c r="B51" i="1"/>
  <c r="B30" i="1"/>
  <c r="B50" i="1"/>
  <c r="C22" i="1"/>
  <c r="B39" i="1"/>
  <c r="B43" i="1" s="1"/>
  <c r="D69" i="1"/>
  <c r="D70" i="1"/>
  <c r="D68" i="1"/>
  <c r="B57" i="1" s="1"/>
  <c r="B41" i="1" l="1"/>
  <c r="B59" i="1"/>
  <c r="B63" i="1" s="1"/>
  <c r="C23" i="1"/>
  <c r="B61" i="1" l="1"/>
</calcChain>
</file>

<file path=xl/sharedStrings.xml><?xml version="1.0" encoding="utf-8"?>
<sst xmlns="http://schemas.openxmlformats.org/spreadsheetml/2006/main" count="43" uniqueCount="37">
  <si>
    <t>רכישה</t>
  </si>
  <si>
    <t>מ"ר</t>
  </si>
  <si>
    <t>הכניסו נתונים במשבצות הירוקות</t>
  </si>
  <si>
    <t xml:space="preserve">מחיר </t>
  </si>
  <si>
    <t>מחיר אובייקטיבי</t>
  </si>
  <si>
    <t>מחיר למ"ר</t>
  </si>
  <si>
    <t>תוספות</t>
  </si>
  <si>
    <t>עו"ד</t>
  </si>
  <si>
    <t>נוטריון</t>
  </si>
  <si>
    <t>תיווך</t>
  </si>
  <si>
    <t>מס רכישה</t>
  </si>
  <si>
    <t>רישום בטאבו</t>
  </si>
  <si>
    <t>סכום רכישה כולל</t>
  </si>
  <si>
    <t>מכירה</t>
  </si>
  <si>
    <t>מחיר מכירה</t>
  </si>
  <si>
    <t>למ"ר ברוטו</t>
  </si>
  <si>
    <t>מהנדס</t>
  </si>
  <si>
    <t>מס יווני</t>
  </si>
  <si>
    <t>סכום מכירה כולל</t>
  </si>
  <si>
    <t>תשואה</t>
  </si>
  <si>
    <t>למ"ר נטו</t>
  </si>
  <si>
    <t>השכרה</t>
  </si>
  <si>
    <t>שכירות חודשית</t>
  </si>
  <si>
    <t xml:space="preserve">שכירות </t>
  </si>
  <si>
    <t>הכנסה שנתית למ"ר</t>
  </si>
  <si>
    <t>ברוטו</t>
  </si>
  <si>
    <t>הנהלה</t>
  </si>
  <si>
    <t>ביטוח</t>
  </si>
  <si>
    <t>תיקונים</t>
  </si>
  <si>
    <t>מס</t>
  </si>
  <si>
    <t>הכנסה שנתית</t>
  </si>
  <si>
    <t xml:space="preserve">תשואה שנתית </t>
  </si>
  <si>
    <t>הכנסה חודשית למ"ר</t>
  </si>
  <si>
    <t xml:space="preserve">  לשיחת ייעוץ עם המומחים שלנו התקשרו        072-391-0203</t>
  </si>
  <si>
    <t>חישובי מדרגות מס</t>
  </si>
  <si>
    <t xml:space="preserve">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</si>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</sst>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₪&quot;\ * #,##0.00_ ;_ &quot;₪&quot;\ * \-#,##0.00_ ;_ &quot;₪&quot;\ * &quot;-&quot;??_ ;_ @_ "/>
    <numFmt numFmtId="165" formatCode="_-[$€-2]\ * #,##0_-;\-[$€-2]\ * #,##0_-;_-[$€-2]\ * &quot;-&quot;??_-;_-@_-"/>
    <numFmt numFmtId="166" formatCode="_ [$€-2]\ * #,##0_ ;_ [$€-2]\ * \-#,##0_ ;_ [$€-2]\ * &quot;-&quot;??_ ;_ @_ "/>
    <numFmt numFmtId="167" formatCode="_-[$€-2]\ * #,##0.0_-;\-[$€-2]\ * #,##0.0_-;_-[$€-2]\ * &quot;-&quot;??_-;_-@_-"/>
    <numFmt numFmtId="168" formatCode="0.0%"/>
  </numFmts>
  <fonts count="1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3F3F3F"/>
      <name val="Arial"/>
      <family val="2"/>
      <scheme val="minor"/>
    </font>
    <font>
      <b/>
      <sz val="16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2F2F2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6" applyNumberFormat="0" applyAlignment="0" applyProtection="0"/>
  </cellStyleXfs>
  <cellXfs count="87">
    <xf numFmtId="0" fontId="0" fillId="0" borderId="0" xfId="0"/>
    <xf numFmtId="0" fontId="2" fillId="4" borderId="4" xfId="3" applyBorder="1" applyAlignment="1" applyProtection="1"/>
    <xf numFmtId="0" fontId="2" fillId="4" borderId="0" xfId="3" applyBorder="1" applyAlignment="1" applyProtection="1"/>
    <xf numFmtId="0" fontId="2" fillId="4" borderId="5" xfId="3" applyBorder="1" applyAlignment="1" applyProtection="1"/>
    <xf numFmtId="165" fontId="2" fillId="4" borderId="0" xfId="3" applyNumberFormat="1" applyBorder="1" applyAlignment="1" applyProtection="1"/>
    <xf numFmtId="165" fontId="1" fillId="4" borderId="0" xfId="3" applyNumberFormat="1" applyFont="1" applyBorder="1" applyAlignment="1" applyProtection="1"/>
    <xf numFmtId="0" fontId="2" fillId="4" borderId="9" xfId="3" applyBorder="1" applyAlignment="1" applyProtection="1"/>
    <xf numFmtId="165" fontId="2" fillId="4" borderId="9" xfId="3" applyNumberFormat="1" applyBorder="1" applyAlignment="1" applyProtection="1"/>
    <xf numFmtId="0" fontId="2" fillId="4" borderId="13" xfId="3" applyBorder="1" applyAlignment="1" applyProtection="1"/>
    <xf numFmtId="0" fontId="2" fillId="4" borderId="6" xfId="3" applyBorder="1" applyAlignment="1" applyProtection="1"/>
    <xf numFmtId="0" fontId="2" fillId="4" borderId="7" xfId="3" applyBorder="1" applyAlignment="1" applyProtection="1"/>
    <xf numFmtId="0" fontId="2" fillId="4" borderId="8" xfId="3" applyBorder="1" applyAlignment="1" applyProtection="1"/>
    <xf numFmtId="0" fontId="7" fillId="4" borderId="4" xfId="3" applyFont="1" applyBorder="1" applyAlignment="1" applyProtection="1"/>
    <xf numFmtId="165" fontId="7" fillId="4" borderId="0" xfId="3" applyNumberFormat="1" applyFont="1" applyBorder="1" applyAlignment="1" applyProtection="1"/>
    <xf numFmtId="165" fontId="7" fillId="4" borderId="9" xfId="3" applyNumberFormat="1" applyFont="1" applyBorder="1" applyAlignment="1" applyProtection="1"/>
    <xf numFmtId="0" fontId="7" fillId="4" borderId="6" xfId="3" applyFont="1" applyBorder="1" applyAlignment="1" applyProtection="1"/>
    <xf numFmtId="0" fontId="6" fillId="4" borderId="4" xfId="3" applyFont="1" applyBorder="1" applyAlignment="1" applyProtection="1"/>
    <xf numFmtId="9" fontId="7" fillId="4" borderId="0" xfId="3" applyNumberFormat="1" applyFont="1" applyBorder="1" applyAlignment="1" applyProtection="1"/>
    <xf numFmtId="166" fontId="7" fillId="4" borderId="0" xfId="3" applyNumberFormat="1" applyFont="1" applyBorder="1" applyAlignment="1" applyProtection="1"/>
    <xf numFmtId="164" fontId="5" fillId="3" borderId="4" xfId="2" applyFont="1" applyFill="1" applyBorder="1" applyAlignment="1" applyProtection="1"/>
    <xf numFmtId="10" fontId="8" fillId="3" borderId="0" xfId="1" applyNumberFormat="1" applyFont="1" applyFill="1" applyBorder="1" applyAlignment="1" applyProtection="1"/>
    <xf numFmtId="165" fontId="7" fillId="4" borderId="4" xfId="3" applyNumberFormat="1" applyFont="1" applyBorder="1" applyAlignment="1" applyProtection="1"/>
    <xf numFmtId="165" fontId="6" fillId="4" borderId="0" xfId="3" quotePrefix="1" applyNumberFormat="1" applyFont="1" applyBorder="1" applyAlignment="1" applyProtection="1">
      <alignment horizontal="center"/>
    </xf>
    <xf numFmtId="165" fontId="7" fillId="4" borderId="6" xfId="3" applyNumberFormat="1" applyFont="1" applyBorder="1" applyAlignment="1" applyProtection="1"/>
    <xf numFmtId="165" fontId="7" fillId="4" borderId="7" xfId="3" applyNumberFormat="1" applyFont="1" applyBorder="1" applyAlignment="1" applyProtection="1"/>
    <xf numFmtId="9" fontId="7" fillId="4" borderId="7" xfId="3" applyNumberFormat="1" applyFont="1" applyBorder="1" applyAlignment="1" applyProtection="1"/>
    <xf numFmtId="0" fontId="11" fillId="6" borderId="15" xfId="5" applyFont="1" applyBorder="1" applyAlignment="1" applyProtection="1"/>
    <xf numFmtId="0" fontId="7" fillId="4" borderId="0" xfId="3" applyFont="1" applyBorder="1" applyAlignment="1" applyProtection="1"/>
    <xf numFmtId="0" fontId="7" fillId="4" borderId="5" xfId="3" applyFont="1" applyBorder="1" applyAlignment="1" applyProtection="1"/>
    <xf numFmtId="0" fontId="7" fillId="4" borderId="7" xfId="3" applyFont="1" applyBorder="1" applyAlignment="1" applyProtection="1"/>
    <xf numFmtId="0" fontId="7" fillId="4" borderId="8" xfId="3" applyFont="1" applyBorder="1" applyAlignment="1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5" fillId="3" borderId="0" xfId="0" applyNumberFormat="1" applyFont="1" applyFill="1"/>
    <xf numFmtId="0" fontId="5" fillId="3" borderId="5" xfId="0" applyFont="1" applyFill="1" applyBorder="1"/>
    <xf numFmtId="0" fontId="8" fillId="3" borderId="4" xfId="0" applyFont="1" applyFill="1" applyBorder="1" applyAlignment="1">
      <alignment horizontal="center"/>
    </xf>
    <xf numFmtId="165" fontId="8" fillId="3" borderId="0" xfId="0" applyNumberFormat="1" applyFont="1" applyFill="1"/>
    <xf numFmtId="0" fontId="8" fillId="3" borderId="0" xfId="0" applyFont="1" applyFill="1"/>
    <xf numFmtId="0" fontId="8" fillId="3" borderId="5" xfId="0" applyFont="1" applyFill="1" applyBorder="1"/>
    <xf numFmtId="0" fontId="5" fillId="3" borderId="0" xfId="0" applyFont="1" applyFill="1"/>
    <xf numFmtId="0" fontId="5" fillId="3" borderId="4" xfId="0" applyFont="1" applyFill="1" applyBorder="1"/>
    <xf numFmtId="167" fontId="8" fillId="3" borderId="0" xfId="0" applyNumberFormat="1" applyFont="1" applyFill="1" applyAlignment="1">
      <alignment horizontal="right"/>
    </xf>
    <xf numFmtId="0" fontId="9" fillId="5" borderId="11" xfId="4" applyBorder="1" applyAlignment="1" applyProtection="1">
      <protection locked="0"/>
    </xf>
    <xf numFmtId="165" fontId="9" fillId="5" borderId="11" xfId="4" applyNumberFormat="1" applyBorder="1" applyAlignment="1" applyProtection="1">
      <protection locked="0"/>
    </xf>
    <xf numFmtId="168" fontId="6" fillId="4" borderId="0" xfId="3" applyNumberFormat="1" applyFont="1" applyBorder="1" applyAlignment="1" applyProtection="1"/>
    <xf numFmtId="0" fontId="7" fillId="4" borderId="9" xfId="3" applyFont="1" applyBorder="1" applyAlignment="1" applyProtection="1"/>
    <xf numFmtId="0" fontId="7" fillId="4" borderId="13" xfId="3" applyFont="1" applyBorder="1" applyAlignment="1" applyProtection="1"/>
    <xf numFmtId="0" fontId="7" fillId="4" borderId="7" xfId="3" applyFont="1" applyBorder="1" applyAlignment="1" applyProtection="1"/>
    <xf numFmtId="0" fontId="7" fillId="4" borderId="8" xfId="3" applyFont="1" applyBorder="1" applyAlignment="1" applyProtection="1"/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2" fillId="6" borderId="1" xfId="5" applyFont="1" applyBorder="1" applyAlignment="1" applyProtection="1">
      <alignment horizontal="center" wrapText="1"/>
    </xf>
    <xf numFmtId="0" fontId="12" fillId="6" borderId="2" xfId="5" applyFont="1" applyBorder="1" applyAlignment="1" applyProtection="1">
      <alignment horizontal="center" wrapText="1"/>
    </xf>
    <xf numFmtId="0" fontId="12" fillId="6" borderId="3" xfId="5" applyFont="1" applyBorder="1" applyAlignment="1" applyProtection="1">
      <alignment horizontal="center" wrapText="1"/>
    </xf>
    <xf numFmtId="0" fontId="12" fillId="6" borderId="6" xfId="5" applyFont="1" applyBorder="1" applyAlignment="1" applyProtection="1">
      <alignment horizontal="center" wrapText="1"/>
    </xf>
    <xf numFmtId="0" fontId="12" fillId="6" borderId="7" xfId="5" applyFont="1" applyBorder="1" applyAlignment="1" applyProtection="1">
      <alignment horizontal="center" wrapText="1"/>
    </xf>
    <xf numFmtId="0" fontId="12" fillId="6" borderId="8" xfId="5" applyFont="1" applyBorder="1" applyAlignment="1" applyProtection="1">
      <alignment horizontal="center" wrapText="1"/>
    </xf>
    <xf numFmtId="0" fontId="8" fillId="3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 wrapText="1" readingOrder="2"/>
    </xf>
    <xf numFmtId="0" fontId="13" fillId="7" borderId="3" xfId="0" applyFont="1" applyFill="1" applyBorder="1" applyAlignment="1">
      <alignment horizontal="center" wrapText="1" readingOrder="2"/>
    </xf>
    <xf numFmtId="0" fontId="13" fillId="7" borderId="6" xfId="0" applyFont="1" applyFill="1" applyBorder="1" applyAlignment="1">
      <alignment horizontal="center" wrapText="1" readingOrder="2"/>
    </xf>
    <xf numFmtId="0" fontId="13" fillId="7" borderId="8" xfId="0" applyFont="1" applyFill="1" applyBorder="1" applyAlignment="1">
      <alignment horizontal="center" wrapText="1" readingOrder="2"/>
    </xf>
    <xf numFmtId="0" fontId="6" fillId="2" borderId="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10" fontId="2" fillId="4" borderId="0" xfId="3" applyNumberFormat="1" applyBorder="1" applyAlignment="1" applyProtection="1">
      <alignment horizontal="center"/>
    </xf>
    <xf numFmtId="10" fontId="2" fillId="4" borderId="5" xfId="3" applyNumberFormat="1" applyBorder="1" applyAlignment="1" applyProtection="1">
      <alignment horizontal="center"/>
    </xf>
    <xf numFmtId="0" fontId="7" fillId="4" borderId="2" xfId="3" applyFont="1" applyBorder="1" applyAlignment="1" applyProtection="1"/>
    <xf numFmtId="0" fontId="7" fillId="4" borderId="3" xfId="3" applyFont="1" applyBorder="1" applyAlignment="1" applyProtection="1"/>
    <xf numFmtId="0" fontId="7" fillId="4" borderId="0" xfId="3" applyFont="1" applyBorder="1" applyAlignment="1" applyProtection="1"/>
    <xf numFmtId="0" fontId="7" fillId="4" borderId="5" xfId="3" applyFont="1" applyBorder="1" applyAlignment="1" applyProtection="1"/>
    <xf numFmtId="10" fontId="7" fillId="4" borderId="0" xfId="3" applyNumberFormat="1" applyFont="1" applyBorder="1" applyAlignment="1" applyProtection="1">
      <alignment horizontal="center"/>
    </xf>
    <xf numFmtId="10" fontId="7" fillId="4" borderId="5" xfId="3" applyNumberFormat="1" applyFont="1" applyBorder="1" applyAlignment="1" applyProtection="1">
      <alignment horizontal="center"/>
    </xf>
    <xf numFmtId="10" fontId="6" fillId="4" borderId="0" xfId="3" applyNumberFormat="1" applyFont="1" applyBorder="1" applyAlignment="1" applyProtection="1">
      <alignment horizontal="center"/>
    </xf>
    <xf numFmtId="10" fontId="6" fillId="4" borderId="5" xfId="3" applyNumberFormat="1" applyFont="1" applyBorder="1" applyAlignment="1" applyProtection="1">
      <alignment horizontal="center"/>
    </xf>
    <xf numFmtId="0" fontId="7" fillId="4" borderId="12" xfId="3" applyFont="1" applyBorder="1" applyAlignment="1" applyProtection="1"/>
    <xf numFmtId="0" fontId="7" fillId="4" borderId="14" xfId="3" applyFont="1" applyBorder="1" applyAlignment="1" applyProtection="1"/>
  </cellXfs>
  <cellStyles count="6">
    <cellStyle name="20% - Accent5" xfId="3" builtinId="46"/>
    <cellStyle name="Currency" xfId="2" builtinId="4"/>
    <cellStyle name="Good" xfId="4" builtinId="26"/>
    <cellStyle name="Normal" xfId="0" builtinId="0"/>
    <cellStyle name="Output" xfId="5" builtinId="2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3</xdr:col>
      <xdr:colOff>447675</xdr:colOff>
      <xdr:row>6</xdr:row>
      <xdr:rowOff>161925</xdr:rowOff>
    </xdr:to>
    <xdr:pic>
      <xdr:nvPicPr>
        <xdr:cNvPr id="10" name="תמונה 2">
          <a:extLst>
            <a:ext uri="{FF2B5EF4-FFF2-40B4-BE49-F238E27FC236}">
              <a16:creationId xmlns:a16="http://schemas.microsoft.com/office/drawing/2014/main" id="{A891D246-D827-4631-949A-C6EF3758E5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" t="-804" r="4143" b="804"/>
        <a:stretch/>
      </xdr:blipFill>
      <xdr:spPr>
        <a:xfrm>
          <a:off x="11236537725" y="0"/>
          <a:ext cx="3743325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EB27-FB1D-4370-BEB5-C2DCD6BCFDE8}">
  <dimension ref="A1:D70"/>
  <sheetViews>
    <sheetView rightToLeft="1" tabSelected="1" topLeftCell="A25" zoomScale="115" zoomScaleNormal="115" workbookViewId="0">
      <selection activeCell="B47" sqref="B47"/>
    </sheetView>
  </sheetViews>
  <sheetFormatPr defaultColWidth="9" defaultRowHeight="14.45" customHeight="1"/>
  <cols>
    <col min="1" max="1" width="18.5" customWidth="1"/>
    <col min="2" max="2" width="12.5" customWidth="1"/>
    <col min="3" max="3" width="12.5" bestFit="1" customWidth="1"/>
    <col min="4" max="4" width="6.125" customWidth="1"/>
    <col min="5" max="5" width="14.5" customWidth="1"/>
    <col min="6" max="6" width="12.5" bestFit="1" customWidth="1"/>
    <col min="9" max="9" width="21" customWidth="1"/>
    <col min="10" max="10" width="10.5" bestFit="1" customWidth="1"/>
    <col min="12" max="12" width="19.875" customWidth="1"/>
    <col min="13" max="13" width="11.5" customWidth="1"/>
    <col min="14" max="15" width="11.5" bestFit="1" customWidth="1"/>
  </cols>
  <sheetData>
    <row r="1" spans="1:4" ht="14.25">
      <c r="A1" s="31"/>
      <c r="B1" s="32"/>
      <c r="C1" s="32"/>
      <c r="D1" s="33"/>
    </row>
    <row r="2" spans="1:4" ht="14.25">
      <c r="A2" s="34"/>
      <c r="D2" s="35"/>
    </row>
    <row r="3" spans="1:4" ht="14.25">
      <c r="A3" s="34"/>
      <c r="D3" s="35"/>
    </row>
    <row r="4" spans="1:4" ht="14.25">
      <c r="A4" s="34"/>
      <c r="D4" s="35"/>
    </row>
    <row r="5" spans="1:4" ht="14.25">
      <c r="A5" s="34"/>
      <c r="D5" s="35"/>
    </row>
    <row r="6" spans="1:4" ht="14.25">
      <c r="A6" s="34"/>
      <c r="D6" s="35"/>
    </row>
    <row r="7" spans="1:4" ht="15" thickBot="1">
      <c r="A7" s="34"/>
      <c r="D7" s="35"/>
    </row>
    <row r="8" spans="1:4" ht="18.75" thickBot="1">
      <c r="A8" s="52" t="s">
        <v>0</v>
      </c>
      <c r="B8" s="53"/>
      <c r="C8" s="55"/>
      <c r="D8" s="56"/>
    </row>
    <row r="9" spans="1:4" ht="15.75" thickBot="1">
      <c r="A9" s="26" t="s">
        <v>1</v>
      </c>
      <c r="B9" s="45">
        <v>34</v>
      </c>
      <c r="C9" s="68" t="s">
        <v>2</v>
      </c>
      <c r="D9" s="69"/>
    </row>
    <row r="10" spans="1:4" ht="15.75" thickBot="1">
      <c r="A10" s="26" t="s">
        <v>3</v>
      </c>
      <c r="B10" s="46">
        <v>55000</v>
      </c>
      <c r="C10" s="70"/>
      <c r="D10" s="71"/>
    </row>
    <row r="11" spans="1:4" ht="15.75" thickBot="1">
      <c r="A11" s="26" t="s">
        <v>4</v>
      </c>
      <c r="B11" s="46">
        <v>55000</v>
      </c>
      <c r="C11" s="2"/>
      <c r="D11" s="3"/>
    </row>
    <row r="12" spans="1:4" ht="15" thickBot="1">
      <c r="A12" s="1"/>
      <c r="B12" s="4"/>
      <c r="C12" s="2"/>
      <c r="D12" s="3"/>
    </row>
    <row r="13" spans="1:4" ht="15.75" thickBot="1">
      <c r="A13" s="26" t="s">
        <v>5</v>
      </c>
      <c r="B13" s="4">
        <f>B10/B9</f>
        <v>1617.6470588235295</v>
      </c>
      <c r="C13" s="2"/>
      <c r="D13" s="3"/>
    </row>
    <row r="14" spans="1:4" ht="15" thickBot="1">
      <c r="A14" s="1"/>
      <c r="B14" s="4"/>
      <c r="C14" s="2"/>
      <c r="D14" s="3"/>
    </row>
    <row r="15" spans="1:4" ht="15.75" thickBot="1">
      <c r="A15" s="26" t="s">
        <v>6</v>
      </c>
      <c r="B15" s="4"/>
      <c r="C15" s="2"/>
      <c r="D15" s="3"/>
    </row>
    <row r="16" spans="1:4" ht="15.75" thickBot="1">
      <c r="A16" s="26" t="s">
        <v>7</v>
      </c>
      <c r="B16" s="4">
        <f>MAX(B10*C16,1000)</f>
        <v>1000</v>
      </c>
      <c r="C16" s="75">
        <f>1*1.24%</f>
        <v>1.24E-2</v>
      </c>
      <c r="D16" s="76"/>
    </row>
    <row r="17" spans="1:4" ht="15.75" thickBot="1">
      <c r="A17" s="26" t="s">
        <v>8</v>
      </c>
      <c r="B17" s="4">
        <f>MAX(B10:B11)*C17</f>
        <v>825</v>
      </c>
      <c r="C17" s="75">
        <v>1.4999999999999999E-2</v>
      </c>
      <c r="D17" s="76"/>
    </row>
    <row r="18" spans="1:4" ht="15.75" thickBot="1">
      <c r="A18" s="26" t="s">
        <v>9</v>
      </c>
      <c r="B18" s="4">
        <f>B10*C18</f>
        <v>1364</v>
      </c>
      <c r="C18" s="75">
        <f>2*1.24%</f>
        <v>2.4799999999999999E-2</v>
      </c>
      <c r="D18" s="76"/>
    </row>
    <row r="19" spans="1:4" ht="15.75" thickBot="1">
      <c r="A19" s="26" t="s">
        <v>10</v>
      </c>
      <c r="B19" s="4">
        <f>MAX(B10:B11)*C19</f>
        <v>1699.5</v>
      </c>
      <c r="C19" s="75">
        <v>3.09E-2</v>
      </c>
      <c r="D19" s="76"/>
    </row>
    <row r="20" spans="1:4" ht="20.25" customHeight="1" thickBot="1">
      <c r="A20" s="26" t="s">
        <v>11</v>
      </c>
      <c r="B20" s="4">
        <f>MAX(B10:B11)*C20</f>
        <v>275</v>
      </c>
      <c r="C20" s="75">
        <v>5.0000000000000001E-3</v>
      </c>
      <c r="D20" s="76"/>
    </row>
    <row r="21" spans="1:4" ht="14.25">
      <c r="A21" s="1"/>
      <c r="B21" s="2"/>
      <c r="C21" s="5"/>
      <c r="D21" s="3"/>
    </row>
    <row r="22" spans="1:4" ht="15" customHeight="1" thickBot="1">
      <c r="A22" s="66" t="s">
        <v>12</v>
      </c>
      <c r="B22" s="67"/>
      <c r="C22" s="36">
        <f>SUM(B16:B20,B10)</f>
        <v>60163.5</v>
      </c>
      <c r="D22" s="37"/>
    </row>
    <row r="23" spans="1:4" ht="15" customHeight="1" thickBot="1">
      <c r="A23" s="26" t="s">
        <v>5</v>
      </c>
      <c r="B23" s="6"/>
      <c r="C23" s="7">
        <f>C22/B9</f>
        <v>1769.5147058823529</v>
      </c>
      <c r="D23" s="8"/>
    </row>
    <row r="24" spans="1:4" ht="15" customHeight="1" thickBot="1">
      <c r="A24" s="9"/>
      <c r="B24" s="10"/>
      <c r="C24" s="10"/>
      <c r="D24" s="11"/>
    </row>
    <row r="25" spans="1:4" ht="18.75" thickBot="1">
      <c r="A25" s="52" t="s">
        <v>13</v>
      </c>
      <c r="B25" s="53"/>
      <c r="C25" s="53"/>
      <c r="D25" s="54"/>
    </row>
    <row r="26" spans="1:4" ht="16.5" thickBot="1">
      <c r="A26" s="26" t="s">
        <v>1</v>
      </c>
      <c r="B26" s="27">
        <f>B9</f>
        <v>34</v>
      </c>
      <c r="C26" s="77"/>
      <c r="D26" s="78"/>
    </row>
    <row r="27" spans="1:4" ht="15.75" thickBot="1">
      <c r="A27" s="26" t="s">
        <v>14</v>
      </c>
      <c r="B27" s="46">
        <v>70000</v>
      </c>
      <c r="C27" s="79"/>
      <c r="D27" s="80"/>
    </row>
    <row r="28" spans="1:4" ht="15">
      <c r="A28" s="12"/>
      <c r="B28" s="13"/>
      <c r="C28" s="79"/>
      <c r="D28" s="80"/>
    </row>
    <row r="29" spans="1:4" ht="15.75" thickBot="1">
      <c r="A29" s="12"/>
      <c r="B29" s="13"/>
      <c r="C29" s="79"/>
      <c r="D29" s="80"/>
    </row>
    <row r="30" spans="1:4" ht="16.5" thickBot="1">
      <c r="A30" s="26" t="s">
        <v>15</v>
      </c>
      <c r="B30" s="13">
        <f>B27/B26</f>
        <v>2058.8235294117649</v>
      </c>
      <c r="C30" s="79"/>
      <c r="D30" s="80"/>
    </row>
    <row r="31" spans="1:4" ht="15">
      <c r="A31" s="12"/>
      <c r="B31" s="13"/>
      <c r="C31" s="79"/>
      <c r="D31" s="80"/>
    </row>
    <row r="32" spans="1:4" ht="15.75" thickBot="1">
      <c r="A32" s="12"/>
      <c r="B32" s="13"/>
      <c r="C32" s="79"/>
      <c r="D32" s="80"/>
    </row>
    <row r="33" spans="1:4" ht="16.5" thickBot="1">
      <c r="A33" s="26" t="s">
        <v>7</v>
      </c>
      <c r="B33" s="13">
        <f>MAX(B27*C33,1000)</f>
        <v>1000</v>
      </c>
      <c r="C33" s="81">
        <f>1*1.24%</f>
        <v>1.24E-2</v>
      </c>
      <c r="D33" s="82"/>
    </row>
    <row r="34" spans="1:4" ht="16.5" thickBot="1">
      <c r="A34" s="26" t="s">
        <v>16</v>
      </c>
      <c r="B34" s="13">
        <v>1000</v>
      </c>
      <c r="C34" s="27"/>
      <c r="D34" s="28"/>
    </row>
    <row r="35" spans="1:4" ht="16.5" thickBot="1">
      <c r="A35" s="26" t="s">
        <v>9</v>
      </c>
      <c r="B35" s="13">
        <f>B27*C35</f>
        <v>1736</v>
      </c>
      <c r="C35" s="83">
        <f>2*1.24%</f>
        <v>2.4799999999999999E-2</v>
      </c>
      <c r="D35" s="84"/>
    </row>
    <row r="36" spans="1:4" ht="16.5" thickBot="1">
      <c r="A36" s="26" t="s">
        <v>17</v>
      </c>
      <c r="B36" s="13">
        <f>B11*0.05%</f>
        <v>27.5</v>
      </c>
      <c r="C36" s="79"/>
      <c r="D36" s="80"/>
    </row>
    <row r="37" spans="1:4" ht="15">
      <c r="A37" s="12"/>
      <c r="B37" s="13"/>
      <c r="C37" s="79"/>
      <c r="D37" s="80"/>
    </row>
    <row r="38" spans="1:4" ht="15">
      <c r="A38" s="12"/>
      <c r="B38" s="13"/>
      <c r="C38" s="79"/>
      <c r="D38" s="80"/>
    </row>
    <row r="39" spans="1:4" ht="15.75">
      <c r="A39" s="38" t="s">
        <v>18</v>
      </c>
      <c r="B39" s="39">
        <f>B27-SUM(B33:B36)</f>
        <v>66236.5</v>
      </c>
      <c r="C39" s="40"/>
      <c r="D39" s="41"/>
    </row>
    <row r="40" spans="1:4" ht="15.75" thickBot="1">
      <c r="A40" s="12"/>
      <c r="B40" s="27"/>
      <c r="C40" s="79"/>
      <c r="D40" s="80"/>
    </row>
    <row r="41" spans="1:4" ht="16.5" thickBot="1">
      <c r="A41" s="26" t="s">
        <v>19</v>
      </c>
      <c r="B41" s="47">
        <f>B39/C22-1</f>
        <v>0.10094160080447456</v>
      </c>
      <c r="C41" s="79"/>
      <c r="D41" s="80"/>
    </row>
    <row r="42" spans="1:4" ht="15.75" thickBot="1">
      <c r="A42" s="12"/>
      <c r="B42" s="27"/>
      <c r="C42" s="85"/>
      <c r="D42" s="86"/>
    </row>
    <row r="43" spans="1:4" ht="16.5" thickBot="1">
      <c r="A43" s="26" t="s">
        <v>20</v>
      </c>
      <c r="B43" s="14">
        <f>B39/B26</f>
        <v>1948.1323529411766</v>
      </c>
      <c r="C43" s="48"/>
      <c r="D43" s="49"/>
    </row>
    <row r="44" spans="1:4" ht="15.75" thickBot="1">
      <c r="A44" s="15"/>
      <c r="B44" s="29"/>
      <c r="C44" s="50"/>
      <c r="D44" s="51"/>
    </row>
    <row r="45" spans="1:4" ht="16.5" thickBot="1">
      <c r="A45" s="72" t="s">
        <v>21</v>
      </c>
      <c r="B45" s="73"/>
      <c r="C45" s="73"/>
      <c r="D45" s="74"/>
    </row>
    <row r="46" spans="1:4" ht="16.5" thickBot="1">
      <c r="A46" s="26" t="s">
        <v>1</v>
      </c>
      <c r="B46" s="27">
        <f>B9</f>
        <v>34</v>
      </c>
      <c r="C46" s="27"/>
      <c r="D46" s="28"/>
    </row>
    <row r="47" spans="1:4" ht="16.5" thickBot="1">
      <c r="A47" s="26" t="s">
        <v>22</v>
      </c>
      <c r="B47" s="46">
        <v>450</v>
      </c>
      <c r="C47" s="27"/>
      <c r="D47" s="28"/>
    </row>
    <row r="48" spans="1:4" ht="16.5" thickBot="1">
      <c r="A48" s="26" t="s">
        <v>23</v>
      </c>
      <c r="B48" s="13">
        <f>B47*12</f>
        <v>5400</v>
      </c>
      <c r="C48" s="27"/>
      <c r="D48" s="28"/>
    </row>
    <row r="49" spans="1:4" ht="16.5" thickBot="1">
      <c r="A49" s="16"/>
      <c r="B49" s="27"/>
      <c r="C49" s="27"/>
      <c r="D49" s="28"/>
    </row>
    <row r="50" spans="1:4" ht="16.5" thickBot="1">
      <c r="A50" s="26" t="s">
        <v>24</v>
      </c>
      <c r="B50" s="13">
        <f>B48/B46</f>
        <v>158.8235294117647</v>
      </c>
      <c r="C50" s="27"/>
      <c r="D50" s="28"/>
    </row>
    <row r="51" spans="1:4" ht="16.5" thickBot="1">
      <c r="A51" s="26" t="s">
        <v>25</v>
      </c>
      <c r="B51" s="17">
        <f>B48/B10</f>
        <v>9.8181818181818176E-2</v>
      </c>
      <c r="C51" s="27"/>
      <c r="D51" s="28"/>
    </row>
    <row r="52" spans="1:4" ht="16.5" thickBot="1">
      <c r="A52" s="16"/>
      <c r="B52" s="27"/>
      <c r="C52" s="27"/>
      <c r="D52" s="28"/>
    </row>
    <row r="53" spans="1:4" ht="16.5" thickBot="1">
      <c r="A53" s="26" t="s">
        <v>26</v>
      </c>
      <c r="B53" s="13">
        <f>B48*C53</f>
        <v>540</v>
      </c>
      <c r="C53" s="17">
        <v>0.1</v>
      </c>
      <c r="D53" s="28"/>
    </row>
    <row r="54" spans="1:4" ht="16.5" thickBot="1">
      <c r="A54" s="26" t="s">
        <v>27</v>
      </c>
      <c r="B54" s="13">
        <f>B46*1</f>
        <v>34</v>
      </c>
      <c r="C54" s="27"/>
      <c r="D54" s="28"/>
    </row>
    <row r="55" spans="1:4" ht="16.5" thickBot="1">
      <c r="A55" s="26" t="s">
        <v>28</v>
      </c>
      <c r="B55" s="13">
        <v>200</v>
      </c>
      <c r="C55" s="27"/>
      <c r="D55" s="28"/>
    </row>
    <row r="56" spans="1:4" ht="16.5" thickBot="1">
      <c r="A56" s="26" t="s">
        <v>17</v>
      </c>
      <c r="B56" s="13">
        <f>B11*0.05%</f>
        <v>27.5</v>
      </c>
      <c r="C56" s="27"/>
      <c r="D56" s="28"/>
    </row>
    <row r="57" spans="1:4" ht="16.5" thickBot="1">
      <c r="A57" s="26" t="s">
        <v>29</v>
      </c>
      <c r="B57" s="18">
        <f>D68+D69+D70</f>
        <v>810</v>
      </c>
      <c r="C57" s="27"/>
      <c r="D57" s="28"/>
    </row>
    <row r="58" spans="1:4" ht="15">
      <c r="A58" s="12"/>
      <c r="B58" s="27"/>
      <c r="C58" s="27"/>
      <c r="D58" s="28"/>
    </row>
    <row r="59" spans="1:4" ht="15">
      <c r="A59" s="19" t="s">
        <v>30</v>
      </c>
      <c r="B59" s="36">
        <f>B48-SUM(B53:B57)</f>
        <v>3788.5</v>
      </c>
      <c r="C59" s="42"/>
      <c r="D59" s="37"/>
    </row>
    <row r="60" spans="1:4" ht="14.25">
      <c r="A60" s="1"/>
      <c r="B60" s="2"/>
      <c r="C60" s="2"/>
      <c r="D60" s="3"/>
    </row>
    <row r="61" spans="1:4" ht="15.75">
      <c r="A61" s="43" t="s">
        <v>31</v>
      </c>
      <c r="B61" s="20">
        <f>B59/C22</f>
        <v>6.2970073217149938E-2</v>
      </c>
      <c r="C61" s="42"/>
      <c r="D61" s="37"/>
    </row>
    <row r="62" spans="1:4" ht="14.25">
      <c r="A62" s="1"/>
      <c r="B62" s="2"/>
      <c r="C62" s="2"/>
      <c r="D62" s="3"/>
    </row>
    <row r="63" spans="1:4" ht="12.75" customHeight="1" thickBot="1">
      <c r="A63" s="19" t="s">
        <v>32</v>
      </c>
      <c r="B63" s="44">
        <f>B59/B46/12</f>
        <v>9.2855392156862742</v>
      </c>
      <c r="C63" s="42"/>
      <c r="D63" s="37"/>
    </row>
    <row r="64" spans="1:4" ht="14.25" customHeight="1">
      <c r="A64" s="57" t="s">
        <v>33</v>
      </c>
      <c r="B64" s="58"/>
      <c r="C64" s="58"/>
      <c r="D64" s="59"/>
    </row>
    <row r="65" spans="1:4" ht="24.75" customHeight="1" thickBot="1">
      <c r="A65" s="60"/>
      <c r="B65" s="61"/>
      <c r="C65" s="61"/>
      <c r="D65" s="62"/>
    </row>
    <row r="66" spans="1:4" ht="15" customHeight="1">
      <c r="A66" s="63" t="s">
        <v>34</v>
      </c>
      <c r="B66" s="64"/>
      <c r="C66" s="64"/>
      <c r="D66" s="65"/>
    </row>
    <row r="67" spans="1:4" ht="15">
      <c r="A67" s="12"/>
      <c r="B67" s="27"/>
      <c r="C67" s="27" t="s">
        <v>35</v>
      </c>
      <c r="D67" s="28"/>
    </row>
    <row r="68" spans="1:4" ht="15.75">
      <c r="A68" s="21">
        <v>12000</v>
      </c>
      <c r="B68" s="22" t="s">
        <v>36</v>
      </c>
      <c r="C68" s="17">
        <v>0.15</v>
      </c>
      <c r="D68" s="28">
        <f>IF(A68&gt;B48,B48*C68,A68*C68)</f>
        <v>810</v>
      </c>
    </row>
    <row r="69" spans="1:4" ht="15">
      <c r="A69" s="21">
        <v>35000</v>
      </c>
      <c r="B69" s="13">
        <f>A68+1</f>
        <v>12001</v>
      </c>
      <c r="C69" s="17">
        <v>0.35</v>
      </c>
      <c r="D69" s="28">
        <f>IF(B48&lt;A68,0,IF(A69&gt;B48,(B48-A68)*C69,(A69-A68)*C69))</f>
        <v>0</v>
      </c>
    </row>
    <row r="70" spans="1:4" ht="15.75" thickBot="1">
      <c r="A70" s="23"/>
      <c r="B70" s="24">
        <f>A69+1</f>
        <v>35001</v>
      </c>
      <c r="C70" s="25">
        <v>0.48</v>
      </c>
      <c r="D70" s="30">
        <f>IF(B48&gt;A69,(B48-A69-A68)*C70,0)</f>
        <v>0</v>
      </c>
    </row>
  </sheetData>
  <sheetProtection algorithmName="SHA-512" hashValue="UEz1DAcEREykbRf73SduiuFx/jlsSuN2nWGMJcfSiCY2/vwHmS9bP2zCHnSREB+XMJrEuPdONdQU/myIlf8PrQ==" saltValue="PQ/KjlJIMeudWSo1l3H0Sg==" spinCount="100000" sheet="1" selectLockedCells="1"/>
  <mergeCells count="18">
    <mergeCell ref="C36:D38"/>
    <mergeCell ref="C40:D42"/>
    <mergeCell ref="C43:D44"/>
    <mergeCell ref="A25:D25"/>
    <mergeCell ref="A8:D8"/>
    <mergeCell ref="A64:D65"/>
    <mergeCell ref="A66:D66"/>
    <mergeCell ref="A22:B22"/>
    <mergeCell ref="C9:D10"/>
    <mergeCell ref="A45:D45"/>
    <mergeCell ref="C16:D16"/>
    <mergeCell ref="C17:D17"/>
    <mergeCell ref="C18:D18"/>
    <mergeCell ref="C19:D19"/>
    <mergeCell ref="C20:D20"/>
    <mergeCell ref="C26:D32"/>
    <mergeCell ref="C33:D33"/>
    <mergeCell ref="C35:D35"/>
  </mergeCells>
  <pageMargins left="0.7" right="0.7" top="0.75" bottom="0.75" header="0.3" footer="0.3"/>
  <pageSetup paperSize="9" orientation="portrait" horizontalDpi="0" verticalDpi="0" r:id="rId1"/>
  <drawing r:id="rId2"/>
  <webPublishItems count="1">
    <webPublishItem id="26887" divId="חישוב תשואה ועלויות של נכס ביוון בעברית_26887" sourceType="range" sourceRef="A9:Q24" destinationFile="C:\Users\yaniv\OneDrive - yazamoot.co.il\שיווק\חומר לאתר החדש\אקסלים להעלות לאתר\webpage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yaniv shoval</dc:creator>
  <cp:keywords/>
  <dc:description/>
  <cp:lastModifiedBy>Guest User</cp:lastModifiedBy>
  <cp:revision/>
  <dcterms:created xsi:type="dcterms:W3CDTF">2021-04-17T19:44:01Z</dcterms:created>
  <dcterms:modified xsi:type="dcterms:W3CDTF">2021-12-23T11:25:12Z</dcterms:modified>
  <cp:category/>
  <cp:contentStatus/>
</cp:coreProperties>
</file>